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<sst xmlns="http://schemas.openxmlformats.org/spreadsheetml/2006/main" count="404" uniqueCount="167">
  <si>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</si>
  <si>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</si>
  <si>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</si>
  <si>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</si>
  <si>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</si>
  <si>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</si>
  <si>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</si>
  <si>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</si>
  <si>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</si>
  <si>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</si>
  <si>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</si>
  <si>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</si>
  <si>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</si>
  <si>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</si>
  <si>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</si>
  <si>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</si>
  <si>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</si>
  <si>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</si>
  <si>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</si>
  <si>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</si>
  <si>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</si>
  <si>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</si>
  <si>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</si>
  <si>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</si>
  <si>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</si>
  <si>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</si>
  <si>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</si>
  <si>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</si>
  <si>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</si>
  <si>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</si>
  <si>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</si>
  <si>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</si>
  <si>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</si>
  <si>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</si>
  <si>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</si>
  <si>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</si>
  <si>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</si>
  <si>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</si>
  <si>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</si>
  <si>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</si>
  <si>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</si>
  <si>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</si>
  <si>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</si>
  <si>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</si>
  <si>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</si>
  <si>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</si>
  <si>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</si>
  <si>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</si>
  <si>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</si>
  <si>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</si>
  <si>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</si>
  <si>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</si>
  <si>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</si>
  <si>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</si>
  <si>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</si>
  <si>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</si>
  <si>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</si>
  <si>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</si>
  <si>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</si>
  <si>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</si>
  <si>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</si>
  <si>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</si>
  <si>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</si>
  <si>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</si>
  <si>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</si>
  <si>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</si>
  <si>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</si>
  <si>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</si>
  <si>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</si>
  <si>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</si>
  <si>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</si>
  <si>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</si>
  <si>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</si>
  <si>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</si>
  <si>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</si>
  <si>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</si>
  <si>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</si>
  <si>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</si>
  <si>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</si>
  <si>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</si>
  <si>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</si>
  <si>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</si>
  <si>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</si>
  <si>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</si>
  <si>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</si>
  <si>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</si>
  <si>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</si>
  <si>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</si>
  <si>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</si>
  <si>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</si>
  <si>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</si>
  <si>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</si>
  <si>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</si>
  <si>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</si>
  <si>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</si>
  <si>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</si>
  <si>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</si>
  <si>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</si>
  <si>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</si>
  <si>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</si>
  <si>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</si>
  <si>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</si>
  <si>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</si>
  <si>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</si>
  <si>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</si>
  <si>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</si>
  <si>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99000К0000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</si>
  <si>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</si>
  <si>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</si>
  <si>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</si>
  <si>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</si>
  <si>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</si>
  <si>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</si>
  <si>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</si>
  <si>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</si>
  <si>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</si>
  <si>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</si>
  <si>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</si>
  <si>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</si>
  <si>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</si>
  <si>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</si>
  <si>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</si>
  <si>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</si>
  <si>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</si>
  <si>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</si>
  <si>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</si>
  <si>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</si>
  <si>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</si>
  <si>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</si>
  <si>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</si>
  <si>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</si>
  <si>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</si>
  <si>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809 0801 0120101М01 540</t>
  </si>
  <si>
    <t>809 0801 01201S5000 244</t>
  </si>
  <si>
    <t>809 1105 0120201110 121</t>
  </si>
  <si>
    <t>809 1105 0120201110 129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</si>
  <si>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</si>
  <si>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</si>
  <si>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</si>
  <si>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</si>
  <si>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</si>
  <si>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</si>
  <si>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</si>
  <si>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</si>
  <si>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</si>
  <si>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</si>
  <si>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</si>
  <si>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</si>
  <si>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</si>
  <si>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</si>
  <si>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</si>
  <si>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</si>
  <si>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</si>
  <si>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</si>
  <si>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</si>
  <si>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</si>
  <si>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</si>
  <si>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</si>
  <si>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</si>
  <si>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</si>
  <si>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</si>
  <si>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</si>
  <si>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</si>
  <si>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</si>
  <si>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</si>
  <si>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3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</si>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</sst>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44531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6899313</f>
        <v>6899313</v>
      </c>
      <c r="Q12" s="21"/>
      <c r="R12" s="21"/>
      <c r="S12" s="21">
        <f>6303688.6</f>
        <v>6303688.6</v>
      </c>
      <c r="T12" s="21"/>
      <c r="U12" s="21"/>
      <c r="V12" s="21"/>
      <c r="W12" s="22">
        <f>595624.4</f>
        <v>595624.4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40787.06</f>
        <v>40787.06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6.04</f>
        <v>6.04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79.08</f>
        <v>79.08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59.83</f>
        <v>59.83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1101.12</f>
        <v>1101.12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7.68</f>
        <v>7.68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5000</f>
        <v>5000</v>
      </c>
      <c r="Q20" s="25"/>
      <c r="R20" s="25"/>
      <c r="S20" s="26" t="s">
        <v>41</v>
      </c>
      <c r="T20" s="26"/>
      <c r="U20" s="26"/>
      <c r="V20" s="26"/>
      <c r="W20" s="27">
        <f>5000</f>
        <v>5000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1090.83</f>
        <v>1090.83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10.85</f>
        <v>10.85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7.04</f>
        <v>7.04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42000</f>
        <v>42000</v>
      </c>
      <c r="Q24" s="25"/>
      <c r="R24" s="25"/>
      <c r="S24" s="26" t="s">
        <v>41</v>
      </c>
      <c r="T24" s="26"/>
      <c r="U24" s="26"/>
      <c r="V24" s="26"/>
      <c r="W24" s="27">
        <f>42000</f>
        <v>42000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24009.6</f>
        <v>24009.6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31.67</f>
        <v>31.67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60000</f>
        <v>60000</v>
      </c>
      <c r="Q27" s="25"/>
      <c r="R27" s="25"/>
      <c r="S27" s="26" t="s">
        <v>41</v>
      </c>
      <c r="T27" s="26"/>
      <c r="U27" s="26"/>
      <c r="V27" s="26"/>
      <c r="W27" s="27">
        <f>60000</f>
        <v>60000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22963.49</f>
        <v>22963.49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-93.42</f>
        <v>-93.42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25000</f>
        <v>25000</v>
      </c>
      <c r="Q30" s="25"/>
      <c r="R30" s="25"/>
      <c r="S30" s="26" t="s">
        <v>41</v>
      </c>
      <c r="T30" s="26"/>
      <c r="U30" s="26"/>
      <c r="V30" s="26"/>
      <c r="W30" s="27">
        <f>25000</f>
        <v>25000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16460</f>
        <v>16460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127.17</f>
        <v>127.17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207000</f>
        <v>207000</v>
      </c>
      <c r="Q33" s="25"/>
      <c r="R33" s="25"/>
      <c r="S33" s="26" t="s">
        <v>41</v>
      </c>
      <c r="T33" s="26"/>
      <c r="U33" s="26"/>
      <c r="V33" s="26"/>
      <c r="W33" s="27">
        <f>207000</f>
        <v>207000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153123.92</f>
        <v>153123.92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-94.17</f>
        <v>-94.17</v>
      </c>
      <c r="T35" s="25"/>
      <c r="U35" s="25"/>
      <c r="V35" s="25"/>
      <c r="W35" s="28" t="s">
        <v>41</v>
      </c>
      <c r="X35" s="28"/>
    </row>
    <row r="36" spans="1:24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6" t="s">
        <v>41</v>
      </c>
      <c r="Q36" s="26"/>
      <c r="R36" s="26"/>
      <c r="S36" s="25">
        <f>-5774.72</f>
        <v>-5774.72</v>
      </c>
      <c r="T36" s="25"/>
      <c r="U36" s="25"/>
      <c r="V36" s="25"/>
      <c r="W36" s="28" t="s">
        <v>41</v>
      </c>
      <c r="X36" s="28"/>
    </row>
    <row r="37" spans="1:24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6" t="s">
        <v>41</v>
      </c>
      <c r="Q37" s="26"/>
      <c r="R37" s="26"/>
      <c r="S37" s="25">
        <f>-32.84</f>
        <v>-32.84</v>
      </c>
      <c r="T37" s="25"/>
      <c r="U37" s="25"/>
      <c r="V37" s="25"/>
      <c r="W37" s="28" t="s">
        <v>41</v>
      </c>
      <c r="X37" s="28"/>
    </row>
    <row r="38" spans="1:24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5">
        <f>10000</f>
        <v>10000</v>
      </c>
      <c r="Q38" s="25"/>
      <c r="R38" s="25"/>
      <c r="S38" s="25">
        <f>8100</f>
        <v>8100</v>
      </c>
      <c r="T38" s="25"/>
      <c r="U38" s="25"/>
      <c r="V38" s="25"/>
      <c r="W38" s="27">
        <f>1900</f>
        <v>1900</v>
      </c>
      <c r="X38" s="27"/>
    </row>
    <row r="39" spans="1:24" s="1" customFormat="1" ht="33.75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80</v>
      </c>
      <c r="O39" s="24"/>
      <c r="P39" s="25">
        <f>12120</f>
        <v>12120</v>
      </c>
      <c r="Q39" s="25"/>
      <c r="R39" s="25"/>
      <c r="S39" s="25">
        <f>11110</f>
        <v>11110</v>
      </c>
      <c r="T39" s="25"/>
      <c r="U39" s="25"/>
      <c r="V39" s="25"/>
      <c r="W39" s="27">
        <f>1010</f>
        <v>1010</v>
      </c>
      <c r="X39" s="27"/>
    </row>
    <row r="40" spans="1:24" s="1" customFormat="1" ht="13.5" customHeight="1">
      <c r="A40" s="23" t="s">
        <v>81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82</v>
      </c>
      <c r="O40" s="24"/>
      <c r="P40" s="26" t="s">
        <v>41</v>
      </c>
      <c r="Q40" s="26"/>
      <c r="R40" s="26"/>
      <c r="S40" s="25">
        <f>0</f>
        <v>0</v>
      </c>
      <c r="T40" s="25"/>
      <c r="U40" s="25"/>
      <c r="V40" s="25"/>
      <c r="W40" s="28" t="s">
        <v>41</v>
      </c>
      <c r="X40" s="28"/>
    </row>
    <row r="41" spans="1:24" s="1" customFormat="1" ht="24" customHeight="1">
      <c r="A41" s="23" t="s">
        <v>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84</v>
      </c>
      <c r="O41" s="24"/>
      <c r="P41" s="25">
        <f>3470310</f>
        <v>3470310</v>
      </c>
      <c r="Q41" s="25"/>
      <c r="R41" s="25"/>
      <c r="S41" s="25">
        <f>3181112</f>
        <v>3181112</v>
      </c>
      <c r="T41" s="25"/>
      <c r="U41" s="25"/>
      <c r="V41" s="25"/>
      <c r="W41" s="27">
        <f>289198</f>
        <v>289198</v>
      </c>
      <c r="X41" s="27"/>
    </row>
    <row r="42" spans="1:24" s="1" customFormat="1" ht="13.5" customHeight="1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86</v>
      </c>
      <c r="O42" s="24"/>
      <c r="P42" s="25">
        <f>300000</f>
        <v>300000</v>
      </c>
      <c r="Q42" s="25"/>
      <c r="R42" s="25"/>
      <c r="S42" s="25">
        <f>300000</f>
        <v>300000</v>
      </c>
      <c r="T42" s="25"/>
      <c r="U42" s="25"/>
      <c r="V42" s="25"/>
      <c r="W42" s="27">
        <f>0</f>
        <v>0</v>
      </c>
      <c r="X42" s="27"/>
    </row>
    <row r="43" spans="1:24" s="1" customFormat="1" ht="24" customHeight="1">
      <c r="A43" s="23" t="s">
        <v>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88</v>
      </c>
      <c r="O43" s="24"/>
      <c r="P43" s="25">
        <f>137700</f>
        <v>137700</v>
      </c>
      <c r="Q43" s="25"/>
      <c r="R43" s="25"/>
      <c r="S43" s="25">
        <f>117313.37</f>
        <v>117313.37</v>
      </c>
      <c r="T43" s="25"/>
      <c r="U43" s="25"/>
      <c r="V43" s="25"/>
      <c r="W43" s="27">
        <f>20386.63</f>
        <v>20386.63</v>
      </c>
      <c r="X43" s="27"/>
    </row>
    <row r="44" spans="1:24" s="1" customFormat="1" ht="45" customHeight="1">
      <c r="A44" s="23" t="s">
        <v>89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90</v>
      </c>
      <c r="O44" s="24"/>
      <c r="P44" s="25">
        <f>1200000</f>
        <v>1200000</v>
      </c>
      <c r="Q44" s="25"/>
      <c r="R44" s="25"/>
      <c r="S44" s="25">
        <f>1044000</f>
        <v>1044000</v>
      </c>
      <c r="T44" s="25"/>
      <c r="U44" s="25"/>
      <c r="V44" s="25"/>
      <c r="W44" s="27">
        <f>156000</f>
        <v>156000</v>
      </c>
      <c r="X44" s="27"/>
    </row>
    <row r="45" spans="1:24" s="1" customFormat="1" ht="24" customHeight="1">
      <c r="A45" s="23" t="s">
        <v>91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92</v>
      </c>
      <c r="O45" s="24"/>
      <c r="P45" s="25">
        <f>1388183</f>
        <v>1388183</v>
      </c>
      <c r="Q45" s="25"/>
      <c r="R45" s="25"/>
      <c r="S45" s="25">
        <f>1388183</f>
        <v>1388183</v>
      </c>
      <c r="T45" s="25"/>
      <c r="U45" s="25"/>
      <c r="V45" s="25"/>
      <c r="W45" s="27">
        <f>0</f>
        <v>0</v>
      </c>
      <c r="X45" s="27"/>
    </row>
    <row r="46" spans="1:24" s="1" customFormat="1" ht="13.5" customHeight="1">
      <c r="A46" s="29" t="s">
        <v>18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25</v>
      </c>
      <c r="M48" s="13"/>
      <c r="N48" s="13" t="s">
        <v>94</v>
      </c>
      <c r="O48" s="13"/>
      <c r="P48" s="14" t="s">
        <v>27</v>
      </c>
      <c r="Q48" s="14"/>
      <c r="R48" s="14"/>
      <c r="S48" s="14" t="s">
        <v>28</v>
      </c>
      <c r="T48" s="14"/>
      <c r="U48" s="14"/>
      <c r="V48" s="14"/>
      <c r="W48" s="15" t="s">
        <v>29</v>
      </c>
      <c r="X48" s="15"/>
    </row>
    <row r="49" spans="1:24" s="1" customFormat="1" ht="13.5" customHeight="1">
      <c r="A49" s="16" t="s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31</v>
      </c>
      <c r="M49" s="16"/>
      <c r="N49" s="16" t="s">
        <v>32</v>
      </c>
      <c r="O49" s="16"/>
      <c r="P49" s="17" t="s">
        <v>33</v>
      </c>
      <c r="Q49" s="17"/>
      <c r="R49" s="17"/>
      <c r="S49" s="17" t="s">
        <v>34</v>
      </c>
      <c r="T49" s="17"/>
      <c r="U49" s="17"/>
      <c r="V49" s="17"/>
      <c r="W49" s="18" t="s">
        <v>35</v>
      </c>
      <c r="X49" s="18"/>
    </row>
    <row r="50" spans="1:24" s="1" customFormat="1" ht="13.5" customHeight="1">
      <c r="A50" s="19" t="s">
        <v>95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96</v>
      </c>
      <c r="M50" s="20"/>
      <c r="N50" s="20" t="s">
        <v>38</v>
      </c>
      <c r="O50" s="20"/>
      <c r="P50" s="21">
        <f>7462409.06</f>
        <v>7462409.06</v>
      </c>
      <c r="Q50" s="21"/>
      <c r="R50" s="21"/>
      <c r="S50" s="21">
        <f>5337381.41</f>
        <v>5337381.41</v>
      </c>
      <c r="T50" s="21"/>
      <c r="U50" s="21"/>
      <c r="V50" s="21"/>
      <c r="W50" s="22">
        <f>2125027.65</f>
        <v>2125027.65</v>
      </c>
      <c r="X50" s="22"/>
    </row>
    <row r="51" spans="1:24" s="1" customFormat="1" ht="13.5" customHeight="1">
      <c r="A51" s="30" t="s">
        <v>97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98</v>
      </c>
      <c r="O51" s="31"/>
      <c r="P51" s="32">
        <f>377921</f>
        <v>377921</v>
      </c>
      <c r="Q51" s="32"/>
      <c r="R51" s="32"/>
      <c r="S51" s="32">
        <f>331846.87</f>
        <v>331846.87</v>
      </c>
      <c r="T51" s="32"/>
      <c r="U51" s="32"/>
      <c r="V51" s="32"/>
      <c r="W51" s="33">
        <f>46074.13</f>
        <v>46074.13</v>
      </c>
      <c r="X51" s="33"/>
    </row>
    <row r="52" spans="1:24" s="1" customFormat="1" ht="33.75" customHeigh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100</v>
      </c>
      <c r="O52" s="31"/>
      <c r="P52" s="32">
        <f>114132</f>
        <v>114132</v>
      </c>
      <c r="Q52" s="32"/>
      <c r="R52" s="32"/>
      <c r="S52" s="32">
        <f>99009.73</f>
        <v>99009.73</v>
      </c>
      <c r="T52" s="32"/>
      <c r="U52" s="32"/>
      <c r="V52" s="32"/>
      <c r="W52" s="33">
        <f>15122.27</f>
        <v>15122.27</v>
      </c>
      <c r="X52" s="33"/>
    </row>
    <row r="53" spans="1:24" s="1" customFormat="1" ht="13.5" customHeight="1">
      <c r="A53" s="30" t="s">
        <v>97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101</v>
      </c>
      <c r="O53" s="31"/>
      <c r="P53" s="32">
        <f>706256.88</f>
        <v>706256.88</v>
      </c>
      <c r="Q53" s="32"/>
      <c r="R53" s="32"/>
      <c r="S53" s="32">
        <f>696004.69</f>
        <v>696004.69</v>
      </c>
      <c r="T53" s="32"/>
      <c r="U53" s="32"/>
      <c r="V53" s="32"/>
      <c r="W53" s="33">
        <f>10252.19</f>
        <v>10252.19</v>
      </c>
      <c r="X53" s="33"/>
    </row>
    <row r="54" spans="1:24" s="1" customFormat="1" ht="33.75" customHeight="1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102</v>
      </c>
      <c r="O54" s="31"/>
      <c r="P54" s="32">
        <f>213102.4</f>
        <v>213102.4</v>
      </c>
      <c r="Q54" s="32"/>
      <c r="R54" s="32"/>
      <c r="S54" s="32">
        <f>205677.3</f>
        <v>205677.3</v>
      </c>
      <c r="T54" s="32"/>
      <c r="U54" s="32"/>
      <c r="V54" s="32"/>
      <c r="W54" s="33">
        <f>7425.1</f>
        <v>7425.1</v>
      </c>
      <c r="X54" s="33"/>
    </row>
    <row r="55" spans="1:24" s="1" customFormat="1" ht="13.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103</v>
      </c>
      <c r="O55" s="31"/>
      <c r="P55" s="32">
        <f>490187.12</f>
        <v>490187.12</v>
      </c>
      <c r="Q55" s="32"/>
      <c r="R55" s="32"/>
      <c r="S55" s="32">
        <f>390385.1</f>
        <v>390385.1</v>
      </c>
      <c r="T55" s="32"/>
      <c r="U55" s="32"/>
      <c r="V55" s="32"/>
      <c r="W55" s="33">
        <f>99802.02</f>
        <v>99802.02</v>
      </c>
      <c r="X55" s="33"/>
    </row>
    <row r="56" spans="1:24" s="1" customFormat="1" ht="33.7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104</v>
      </c>
      <c r="O56" s="31"/>
      <c r="P56" s="32">
        <f>148100.6</f>
        <v>148100.6</v>
      </c>
      <c r="Q56" s="32"/>
      <c r="R56" s="32"/>
      <c r="S56" s="32">
        <f>118144</f>
        <v>118144</v>
      </c>
      <c r="T56" s="32"/>
      <c r="U56" s="32"/>
      <c r="V56" s="32"/>
      <c r="W56" s="33">
        <f>29956.6</f>
        <v>29956.6</v>
      </c>
      <c r="X56" s="33"/>
    </row>
    <row r="57" spans="1:24" s="1" customFormat="1" ht="13.5" customHeight="1">
      <c r="A57" s="30" t="s">
        <v>105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106</v>
      </c>
      <c r="O57" s="31"/>
      <c r="P57" s="32">
        <f>1000</f>
        <v>1000</v>
      </c>
      <c r="Q57" s="32"/>
      <c r="R57" s="32"/>
      <c r="S57" s="32">
        <f>1000</f>
        <v>1000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107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108</v>
      </c>
      <c r="O58" s="31"/>
      <c r="P58" s="32">
        <f>4500</f>
        <v>4500</v>
      </c>
      <c r="Q58" s="32"/>
      <c r="R58" s="32"/>
      <c r="S58" s="34" t="s">
        <v>41</v>
      </c>
      <c r="T58" s="34"/>
      <c r="U58" s="34"/>
      <c r="V58" s="34"/>
      <c r="W58" s="33">
        <f>4500</f>
        <v>4500</v>
      </c>
      <c r="X58" s="33"/>
    </row>
    <row r="59" spans="1:24" s="1" customFormat="1" ht="24" customHeight="1">
      <c r="A59" s="30" t="s">
        <v>109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110</v>
      </c>
      <c r="O59" s="31"/>
      <c r="P59" s="32">
        <f>150500</f>
        <v>150500</v>
      </c>
      <c r="Q59" s="32"/>
      <c r="R59" s="32"/>
      <c r="S59" s="32">
        <f>82917.95</f>
        <v>82917.95</v>
      </c>
      <c r="T59" s="32"/>
      <c r="U59" s="32"/>
      <c r="V59" s="32"/>
      <c r="W59" s="33">
        <f>67582.05</f>
        <v>67582.05</v>
      </c>
      <c r="X59" s="33"/>
    </row>
    <row r="60" spans="1:24" s="1" customFormat="1" ht="13.5" customHeight="1">
      <c r="A60" s="30" t="s">
        <v>111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112</v>
      </c>
      <c r="O60" s="31"/>
      <c r="P60" s="32">
        <f>462636.72</f>
        <v>462636.72</v>
      </c>
      <c r="Q60" s="32"/>
      <c r="R60" s="32"/>
      <c r="S60" s="32">
        <f>206795</f>
        <v>206795</v>
      </c>
      <c r="T60" s="32"/>
      <c r="U60" s="32"/>
      <c r="V60" s="32"/>
      <c r="W60" s="33">
        <f>255841.72</f>
        <v>255841.72</v>
      </c>
      <c r="X60" s="33"/>
    </row>
    <row r="61" spans="1:24" s="1" customFormat="1" ht="13.5" customHeight="1">
      <c r="A61" s="30" t="s">
        <v>113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114</v>
      </c>
      <c r="O61" s="31"/>
      <c r="P61" s="32">
        <f>20000</f>
        <v>20000</v>
      </c>
      <c r="Q61" s="32"/>
      <c r="R61" s="32"/>
      <c r="S61" s="32">
        <f>10451.9</f>
        <v>10451.9</v>
      </c>
      <c r="T61" s="32"/>
      <c r="U61" s="32"/>
      <c r="V61" s="32"/>
      <c r="W61" s="33">
        <f>9548.1</f>
        <v>9548.1</v>
      </c>
      <c r="X61" s="33"/>
    </row>
    <row r="62" spans="1:24" s="1" customFormat="1" ht="13.5" customHeight="1">
      <c r="A62" s="30" t="s">
        <v>115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116</v>
      </c>
      <c r="O62" s="31"/>
      <c r="P62" s="32">
        <f>12138</f>
        <v>12138</v>
      </c>
      <c r="Q62" s="32"/>
      <c r="R62" s="32"/>
      <c r="S62" s="32">
        <f>11735</f>
        <v>11735</v>
      </c>
      <c r="T62" s="32"/>
      <c r="U62" s="32"/>
      <c r="V62" s="32"/>
      <c r="W62" s="33">
        <f>403</f>
        <v>403</v>
      </c>
      <c r="X62" s="33"/>
    </row>
    <row r="63" spans="1:24" s="1" customFormat="1" ht="13.5" customHeight="1">
      <c r="A63" s="30" t="s">
        <v>117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118</v>
      </c>
      <c r="O63" s="31"/>
      <c r="P63" s="32">
        <f>4673</f>
        <v>4673</v>
      </c>
      <c r="Q63" s="32"/>
      <c r="R63" s="32"/>
      <c r="S63" s="32">
        <f>1557</f>
        <v>1557</v>
      </c>
      <c r="T63" s="32"/>
      <c r="U63" s="32"/>
      <c r="V63" s="32"/>
      <c r="W63" s="33">
        <f>3116</f>
        <v>3116</v>
      </c>
      <c r="X63" s="33"/>
    </row>
    <row r="64" spans="1:24" s="1" customFormat="1" ht="13.5" customHeight="1">
      <c r="A64" s="30" t="s">
        <v>119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120</v>
      </c>
      <c r="O64" s="31"/>
      <c r="P64" s="32">
        <f>1897</f>
        <v>1897</v>
      </c>
      <c r="Q64" s="32"/>
      <c r="R64" s="32"/>
      <c r="S64" s="34" t="s">
        <v>41</v>
      </c>
      <c r="T64" s="34"/>
      <c r="U64" s="34"/>
      <c r="V64" s="34"/>
      <c r="W64" s="33">
        <f>1897</f>
        <v>1897</v>
      </c>
      <c r="X64" s="33"/>
    </row>
    <row r="65" spans="1:24" s="1" customFormat="1" ht="33.75" customHeight="1">
      <c r="A65" s="30" t="s">
        <v>121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122</v>
      </c>
      <c r="O65" s="31"/>
      <c r="P65" s="32">
        <f>4000</f>
        <v>4000</v>
      </c>
      <c r="Q65" s="32"/>
      <c r="R65" s="32"/>
      <c r="S65" s="32">
        <f>4000</f>
        <v>4000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123</v>
      </c>
      <c r="O66" s="31"/>
      <c r="P66" s="32">
        <f>100483</f>
        <v>100483</v>
      </c>
      <c r="Q66" s="32"/>
      <c r="R66" s="32"/>
      <c r="S66" s="32">
        <f>84825.95</f>
        <v>84825.95</v>
      </c>
      <c r="T66" s="32"/>
      <c r="U66" s="32"/>
      <c r="V66" s="32"/>
      <c r="W66" s="33">
        <f>15657.05</f>
        <v>15657.05</v>
      </c>
      <c r="X66" s="33"/>
    </row>
    <row r="67" spans="1:24" s="1" customFormat="1" ht="33.7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124</v>
      </c>
      <c r="O67" s="31"/>
      <c r="P67" s="32">
        <f>30347</f>
        <v>30347</v>
      </c>
      <c r="Q67" s="32"/>
      <c r="R67" s="32"/>
      <c r="S67" s="32">
        <f>25617.42</f>
        <v>25617.42</v>
      </c>
      <c r="T67" s="32"/>
      <c r="U67" s="32"/>
      <c r="V67" s="32"/>
      <c r="W67" s="33">
        <f>4729.58</f>
        <v>4729.58</v>
      </c>
      <c r="X67" s="33"/>
    </row>
    <row r="68" spans="1:24" s="1" customFormat="1" ht="13.5" customHeight="1">
      <c r="A68" s="30" t="s">
        <v>111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125</v>
      </c>
      <c r="O68" s="31"/>
      <c r="P68" s="32">
        <f>6870</f>
        <v>6870</v>
      </c>
      <c r="Q68" s="32"/>
      <c r="R68" s="32"/>
      <c r="S68" s="32">
        <f>6870</f>
        <v>6870</v>
      </c>
      <c r="T68" s="32"/>
      <c r="U68" s="32"/>
      <c r="V68" s="32"/>
      <c r="W68" s="33">
        <f>0</f>
        <v>0</v>
      </c>
      <c r="X68" s="33"/>
    </row>
    <row r="69" spans="1:24" s="1" customFormat="1" ht="13.5" customHeight="1">
      <c r="A69" s="30" t="s">
        <v>111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126</v>
      </c>
      <c r="O69" s="31"/>
      <c r="P69" s="32">
        <f>15000</f>
        <v>15000</v>
      </c>
      <c r="Q69" s="32"/>
      <c r="R69" s="32"/>
      <c r="S69" s="32">
        <f>12430</f>
        <v>12430</v>
      </c>
      <c r="T69" s="32"/>
      <c r="U69" s="32"/>
      <c r="V69" s="32"/>
      <c r="W69" s="33">
        <f>2570</f>
        <v>2570</v>
      </c>
      <c r="X69" s="33"/>
    </row>
    <row r="70" spans="1:24" s="1" customFormat="1" ht="13.5" customHeight="1">
      <c r="A70" s="30" t="s">
        <v>111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127</v>
      </c>
      <c r="O70" s="31"/>
      <c r="P70" s="32">
        <f>1190507.45</f>
        <v>1190507.45</v>
      </c>
      <c r="Q70" s="32"/>
      <c r="R70" s="32"/>
      <c r="S70" s="32">
        <f>676864.68</f>
        <v>676864.68</v>
      </c>
      <c r="T70" s="32"/>
      <c r="U70" s="32"/>
      <c r="V70" s="32"/>
      <c r="W70" s="33">
        <f>513642.77</f>
        <v>513642.77</v>
      </c>
      <c r="X70" s="33"/>
    </row>
    <row r="71" spans="1:24" s="1" customFormat="1" ht="13.5" customHeight="1">
      <c r="A71" s="30" t="s">
        <v>113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128</v>
      </c>
      <c r="O71" s="31"/>
      <c r="P71" s="32">
        <f>50000</f>
        <v>50000</v>
      </c>
      <c r="Q71" s="32"/>
      <c r="R71" s="32"/>
      <c r="S71" s="32">
        <f>46661.56</f>
        <v>46661.56</v>
      </c>
      <c r="T71" s="32"/>
      <c r="U71" s="32"/>
      <c r="V71" s="32"/>
      <c r="W71" s="33">
        <f>3338.44</f>
        <v>3338.44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129</v>
      </c>
      <c r="O72" s="31"/>
      <c r="P72" s="32">
        <f>205000</f>
        <v>205000</v>
      </c>
      <c r="Q72" s="32"/>
      <c r="R72" s="32"/>
      <c r="S72" s="32">
        <f>155450</f>
        <v>155450</v>
      </c>
      <c r="T72" s="32"/>
      <c r="U72" s="32"/>
      <c r="V72" s="32"/>
      <c r="W72" s="33">
        <f>49550</f>
        <v>49550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130</v>
      </c>
      <c r="O73" s="31"/>
      <c r="P73" s="32">
        <f>668429.59</f>
        <v>668429.59</v>
      </c>
      <c r="Q73" s="32"/>
      <c r="R73" s="32"/>
      <c r="S73" s="32">
        <f>206017.44</f>
        <v>206017.44</v>
      </c>
      <c r="T73" s="32"/>
      <c r="U73" s="32"/>
      <c r="V73" s="32"/>
      <c r="W73" s="33">
        <f>462412.15</f>
        <v>462412.15</v>
      </c>
      <c r="X73" s="33"/>
    </row>
    <row r="74" spans="1:24" s="1" customFormat="1" ht="13.5" customHeight="1">
      <c r="A74" s="30" t="s">
        <v>113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131</v>
      </c>
      <c r="O74" s="31"/>
      <c r="P74" s="32">
        <f>35000</f>
        <v>35000</v>
      </c>
      <c r="Q74" s="32"/>
      <c r="R74" s="32"/>
      <c r="S74" s="32">
        <f>20317.02</f>
        <v>20317.02</v>
      </c>
      <c r="T74" s="32"/>
      <c r="U74" s="32"/>
      <c r="V74" s="32"/>
      <c r="W74" s="33">
        <f>14682.98</f>
        <v>14682.98</v>
      </c>
      <c r="X74" s="33"/>
    </row>
    <row r="75" spans="1:24" s="1" customFormat="1" ht="13.5" customHeight="1">
      <c r="A75" s="30" t="s">
        <v>105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132</v>
      </c>
      <c r="O75" s="31"/>
      <c r="P75" s="32">
        <f>699518</f>
        <v>699518</v>
      </c>
      <c r="Q75" s="32"/>
      <c r="R75" s="32"/>
      <c r="S75" s="32">
        <f>524656</f>
        <v>524656</v>
      </c>
      <c r="T75" s="32"/>
      <c r="U75" s="32"/>
      <c r="V75" s="32"/>
      <c r="W75" s="33">
        <f>174862</f>
        <v>174862</v>
      </c>
      <c r="X75" s="33"/>
    </row>
    <row r="76" spans="1:24" s="1" customFormat="1" ht="13.5" customHeight="1">
      <c r="A76" s="30" t="s">
        <v>111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133</v>
      </c>
      <c r="O76" s="31"/>
      <c r="P76" s="32">
        <f>303030.3</f>
        <v>303030.3</v>
      </c>
      <c r="Q76" s="32"/>
      <c r="R76" s="32"/>
      <c r="S76" s="32">
        <f>303030.3</f>
        <v>303030.3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134</v>
      </c>
      <c r="O77" s="31"/>
      <c r="P77" s="32">
        <f>795987.51</f>
        <v>795987.51</v>
      </c>
      <c r="Q77" s="32"/>
      <c r="R77" s="32"/>
      <c r="S77" s="32">
        <f>573068.34</f>
        <v>573068.34</v>
      </c>
      <c r="T77" s="32"/>
      <c r="U77" s="32"/>
      <c r="V77" s="32"/>
      <c r="W77" s="33">
        <f>222919.17</f>
        <v>222919.17</v>
      </c>
      <c r="X77" s="33"/>
    </row>
    <row r="78" spans="1:24" s="1" customFormat="1" ht="33.75" customHeight="1">
      <c r="A78" s="30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135</v>
      </c>
      <c r="O78" s="31"/>
      <c r="P78" s="32">
        <f>114642.21</f>
        <v>114642.21</v>
      </c>
      <c r="Q78" s="32"/>
      <c r="R78" s="32"/>
      <c r="S78" s="32">
        <f>114642.21</f>
        <v>114642.21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136</v>
      </c>
      <c r="O79" s="31"/>
      <c r="P79" s="32">
        <f>315432.49</f>
        <v>315432.49</v>
      </c>
      <c r="Q79" s="32"/>
      <c r="R79" s="32"/>
      <c r="S79" s="32">
        <f>283207.12</f>
        <v>283207.12</v>
      </c>
      <c r="T79" s="32"/>
      <c r="U79" s="32"/>
      <c r="V79" s="32"/>
      <c r="W79" s="33">
        <f>32225.37</f>
        <v>32225.37</v>
      </c>
      <c r="X79" s="33"/>
    </row>
    <row r="80" spans="1:24" s="1" customFormat="1" ht="33.7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137</v>
      </c>
      <c r="O80" s="31"/>
      <c r="P80" s="32">
        <f>221116.79</f>
        <v>221116.79</v>
      </c>
      <c r="Q80" s="32"/>
      <c r="R80" s="32"/>
      <c r="S80" s="32">
        <f>144198.83</f>
        <v>144198.83</v>
      </c>
      <c r="T80" s="32"/>
      <c r="U80" s="32"/>
      <c r="V80" s="32"/>
      <c r="W80" s="33">
        <f>76917.96</f>
        <v>76917.96</v>
      </c>
      <c r="X80" s="33"/>
    </row>
    <row r="81" spans="1:24" s="1" customFormat="1" ht="15" customHeight="1">
      <c r="A81" s="35" t="s">
        <v>138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 t="s">
        <v>139</v>
      </c>
      <c r="M81" s="36"/>
      <c r="N81" s="36" t="s">
        <v>38</v>
      </c>
      <c r="O81" s="36"/>
      <c r="P81" s="37">
        <f>-563096.06</f>
        <v>-563096.06</v>
      </c>
      <c r="Q81" s="37"/>
      <c r="R81" s="37"/>
      <c r="S81" s="37">
        <f>966307.19</f>
        <v>966307.19</v>
      </c>
      <c r="T81" s="37"/>
      <c r="U81" s="37"/>
      <c r="V81" s="37"/>
      <c r="W81" s="38" t="s">
        <v>38</v>
      </c>
      <c r="X81" s="38"/>
    </row>
    <row r="82" spans="1:24" s="1" customFormat="1" ht="13.5" customHeight="1">
      <c r="A82" s="7" t="s">
        <v>18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" customFormat="1" ht="13.5" customHeight="1">
      <c r="A83" s="12" t="s">
        <v>140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1" customFormat="1" ht="45.75" customHeight="1">
      <c r="A84" s="13" t="s">
        <v>24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 t="s">
        <v>25</v>
      </c>
      <c r="M84" s="13"/>
      <c r="N84" s="13" t="s">
        <v>141</v>
      </c>
      <c r="O84" s="13"/>
      <c r="P84" s="14" t="s">
        <v>27</v>
      </c>
      <c r="Q84" s="14"/>
      <c r="R84" s="14"/>
      <c r="S84" s="14" t="s">
        <v>28</v>
      </c>
      <c r="T84" s="14"/>
      <c r="U84" s="14"/>
      <c r="V84" s="14"/>
      <c r="W84" s="15" t="s">
        <v>29</v>
      </c>
      <c r="X84" s="15"/>
    </row>
    <row r="85" spans="1:24" s="1" customFormat="1" ht="12.75" customHeight="1">
      <c r="A85" s="16" t="s">
        <v>30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 t="s">
        <v>31</v>
      </c>
      <c r="M85" s="16"/>
      <c r="N85" s="16" t="s">
        <v>32</v>
      </c>
      <c r="O85" s="16"/>
      <c r="P85" s="17" t="s">
        <v>33</v>
      </c>
      <c r="Q85" s="17"/>
      <c r="R85" s="17"/>
      <c r="S85" s="17" t="s">
        <v>34</v>
      </c>
      <c r="T85" s="17"/>
      <c r="U85" s="17"/>
      <c r="V85" s="17"/>
      <c r="W85" s="18" t="s">
        <v>35</v>
      </c>
      <c r="X85" s="18"/>
    </row>
    <row r="86" spans="1:24" s="1" customFormat="1" ht="13.5" customHeight="1">
      <c r="A86" s="19" t="s">
        <v>142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 t="s">
        <v>143</v>
      </c>
      <c r="M86" s="20"/>
      <c r="N86" s="20" t="s">
        <v>38</v>
      </c>
      <c r="O86" s="20"/>
      <c r="P86" s="39">
        <f>563096.06</f>
        <v>563096.06</v>
      </c>
      <c r="Q86" s="39"/>
      <c r="R86" s="39"/>
      <c r="S86" s="40" t="s">
        <v>41</v>
      </c>
      <c r="T86" s="40"/>
      <c r="U86" s="40"/>
      <c r="V86" s="40"/>
      <c r="W86" s="41" t="s">
        <v>38</v>
      </c>
      <c r="X86" s="41"/>
    </row>
    <row r="87" spans="1:24" s="1" customFormat="1" ht="13.5" customHeight="1">
      <c r="A87" s="42" t="s">
        <v>144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3" t="s">
        <v>18</v>
      </c>
      <c r="M87" s="43"/>
      <c r="N87" s="43" t="s">
        <v>18</v>
      </c>
      <c r="O87" s="43"/>
      <c r="P87" s="44" t="s">
        <v>18</v>
      </c>
      <c r="Q87" s="44"/>
      <c r="R87" s="44"/>
      <c r="S87" s="45" t="s">
        <v>18</v>
      </c>
      <c r="T87" s="45"/>
      <c r="U87" s="45"/>
      <c r="V87" s="45"/>
      <c r="W87" s="46" t="s">
        <v>18</v>
      </c>
      <c r="X87" s="46"/>
    </row>
    <row r="88" spans="1:24" s="1" customFormat="1" ht="13.5" customHeight="1">
      <c r="A88" s="23" t="s">
        <v>145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7" t="s">
        <v>146</v>
      </c>
      <c r="M88" s="47"/>
      <c r="N88" s="24" t="s">
        <v>38</v>
      </c>
      <c r="O88" s="24"/>
      <c r="P88" s="48" t="s">
        <v>41</v>
      </c>
      <c r="Q88" s="48"/>
      <c r="R88" s="48"/>
      <c r="S88" s="26" t="s">
        <v>41</v>
      </c>
      <c r="T88" s="26"/>
      <c r="U88" s="26"/>
      <c r="V88" s="26"/>
      <c r="W88" s="49" t="s">
        <v>41</v>
      </c>
      <c r="X88" s="49"/>
    </row>
    <row r="89" spans="1:24" s="1" customFormat="1" ht="13.5" customHeight="1">
      <c r="A89" s="30" t="s">
        <v>18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146</v>
      </c>
      <c r="M89" s="31"/>
      <c r="N89" s="31" t="s">
        <v>18</v>
      </c>
      <c r="O89" s="31"/>
      <c r="P89" s="50" t="s">
        <v>41</v>
      </c>
      <c r="Q89" s="50"/>
      <c r="R89" s="50"/>
      <c r="S89" s="34" t="s">
        <v>41</v>
      </c>
      <c r="T89" s="34"/>
      <c r="U89" s="34"/>
      <c r="V89" s="34"/>
      <c r="W89" s="51" t="s">
        <v>41</v>
      </c>
      <c r="X89" s="51"/>
    </row>
    <row r="90" spans="1:24" s="1" customFormat="1" ht="13.5" customHeight="1">
      <c r="A90" s="30" t="s">
        <v>147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3" t="s">
        <v>148</v>
      </c>
      <c r="M90" s="43"/>
      <c r="N90" s="43" t="s">
        <v>38</v>
      </c>
      <c r="O90" s="43"/>
      <c r="P90" s="44" t="s">
        <v>41</v>
      </c>
      <c r="Q90" s="44"/>
      <c r="R90" s="44"/>
      <c r="S90" s="34" t="s">
        <v>41</v>
      </c>
      <c r="T90" s="34"/>
      <c r="U90" s="34"/>
      <c r="V90" s="34"/>
      <c r="W90" s="46" t="s">
        <v>41</v>
      </c>
      <c r="X90" s="46"/>
    </row>
    <row r="91" spans="1:24" s="1" customFormat="1" ht="13.5" customHeight="1">
      <c r="A91" s="30" t="s">
        <v>18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148</v>
      </c>
      <c r="M91" s="31"/>
      <c r="N91" s="31" t="s">
        <v>18</v>
      </c>
      <c r="O91" s="31"/>
      <c r="P91" s="50" t="s">
        <v>41</v>
      </c>
      <c r="Q91" s="50"/>
      <c r="R91" s="50"/>
      <c r="S91" s="34" t="s">
        <v>41</v>
      </c>
      <c r="T91" s="34"/>
      <c r="U91" s="34"/>
      <c r="V91" s="34"/>
      <c r="W91" s="51" t="s">
        <v>41</v>
      </c>
      <c r="X91" s="51"/>
    </row>
    <row r="92" spans="1:24" s="1" customFormat="1" ht="13.5" customHeight="1">
      <c r="A92" s="30" t="s">
        <v>149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150</v>
      </c>
      <c r="M92" s="31"/>
      <c r="N92" s="31" t="s">
        <v>151</v>
      </c>
      <c r="O92" s="31"/>
      <c r="P92" s="52">
        <f>563096.06</f>
        <v>563096.06</v>
      </c>
      <c r="Q92" s="52"/>
      <c r="R92" s="52"/>
      <c r="S92" s="34" t="s">
        <v>41</v>
      </c>
      <c r="T92" s="34"/>
      <c r="U92" s="34"/>
      <c r="V92" s="34"/>
      <c r="W92" s="53">
        <f>563096.06</f>
        <v>563096.06</v>
      </c>
      <c r="X92" s="53"/>
    </row>
    <row r="93" spans="1:24" s="1" customFormat="1" ht="13.5" customHeight="1">
      <c r="A93" s="30" t="s">
        <v>152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153</v>
      </c>
      <c r="M93" s="31"/>
      <c r="N93" s="31" t="s">
        <v>154</v>
      </c>
      <c r="O93" s="31"/>
      <c r="P93" s="52">
        <f>-6899313</f>
        <v>-6899313</v>
      </c>
      <c r="Q93" s="52"/>
      <c r="R93" s="52"/>
      <c r="S93" s="34" t="s">
        <v>41</v>
      </c>
      <c r="T93" s="34"/>
      <c r="U93" s="34"/>
      <c r="V93" s="34"/>
      <c r="W93" s="54" t="s">
        <v>38</v>
      </c>
      <c r="X93" s="54"/>
    </row>
    <row r="94" spans="1:24" s="1" customFormat="1" ht="13.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156</v>
      </c>
      <c r="M94" s="31"/>
      <c r="N94" s="31" t="s">
        <v>157</v>
      </c>
      <c r="O94" s="31"/>
      <c r="P94" s="52">
        <f>7462409.06</f>
        <v>7462409.06</v>
      </c>
      <c r="Q94" s="52"/>
      <c r="R94" s="52"/>
      <c r="S94" s="34" t="s">
        <v>41</v>
      </c>
      <c r="T94" s="34"/>
      <c r="U94" s="34"/>
      <c r="V94" s="34"/>
      <c r="W94" s="54" t="s">
        <v>38</v>
      </c>
      <c r="X94" s="54"/>
    </row>
    <row r="95" spans="1:24" s="1" customFormat="1" ht="13.5" customHeight="1">
      <c r="A95" s="56" t="s">
        <v>18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s="1" customFormat="1" ht="13.5" customHeight="1">
      <c r="A96" s="7" t="s">
        <v>18</v>
      </c>
      <c r="B96" s="7"/>
      <c r="C96" s="7"/>
      <c r="D96" s="7"/>
      <c r="E96" s="7"/>
      <c r="F96" s="7"/>
      <c r="G96" s="7"/>
      <c r="H96" s="7"/>
      <c r="I96" s="55" t="s">
        <v>18</v>
      </c>
      <c r="J96" s="55"/>
      <c r="K96" s="55"/>
      <c r="L96" s="55"/>
      <c r="M96" s="55"/>
      <c r="N96" s="55" t="s">
        <v>158</v>
      </c>
      <c r="O96" s="55"/>
      <c r="P96" s="55"/>
      <c r="Q96" s="55"/>
      <c r="R96" s="7" t="s">
        <v>18</v>
      </c>
      <c r="S96" s="7"/>
      <c r="T96" s="7"/>
      <c r="U96" s="7"/>
      <c r="V96" s="7"/>
      <c r="W96" s="7"/>
      <c r="X96" s="7"/>
    </row>
    <row r="97" spans="1:24" s="1" customFormat="1" ht="13.5" customHeight="1">
      <c r="A97" s="7" t="s">
        <v>18</v>
      </c>
      <c r="B97" s="7"/>
      <c r="C97" s="7"/>
      <c r="D97" s="7"/>
      <c r="E97" s="7"/>
      <c r="F97" s="7"/>
      <c r="G97" s="7"/>
      <c r="H97" s="7"/>
      <c r="I97" s="10" t="s">
        <v>18</v>
      </c>
      <c r="J97" s="57" t="s">
        <v>159</v>
      </c>
      <c r="K97" s="57"/>
      <c r="L97" s="57"/>
      <c r="M97" s="10" t="s">
        <v>18</v>
      </c>
      <c r="N97" s="10" t="s">
        <v>18</v>
      </c>
      <c r="O97" s="57" t="s">
        <v>160</v>
      </c>
      <c r="P97" s="57"/>
      <c r="Q97" s="7" t="s">
        <v>18</v>
      </c>
      <c r="R97" s="7"/>
      <c r="S97" s="7"/>
      <c r="T97" s="7"/>
      <c r="U97" s="7"/>
      <c r="V97" s="7"/>
      <c r="W97" s="7"/>
      <c r="X97" s="7"/>
    </row>
    <row r="98" spans="1:24" s="1" customFormat="1" ht="7.5" customHeight="1">
      <c r="A98" s="7" t="s">
        <v>18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" customFormat="1" ht="13.5" customHeight="1">
      <c r="A99" s="7" t="s">
        <v>161</v>
      </c>
      <c r="B99" s="7"/>
      <c r="C99" s="7"/>
      <c r="D99" s="7"/>
      <c r="E99" s="7"/>
      <c r="F99" s="7"/>
      <c r="G99" s="7"/>
      <c r="H99" s="7"/>
      <c r="I99" s="55" t="s">
        <v>18</v>
      </c>
      <c r="J99" s="55"/>
      <c r="K99" s="55"/>
      <c r="L99" s="55"/>
      <c r="M99" s="55"/>
      <c r="N99" s="55" t="s">
        <v>162</v>
      </c>
      <c r="O99" s="55"/>
      <c r="P99" s="55"/>
      <c r="Q99" s="55"/>
      <c r="R99" s="7" t="s">
        <v>18</v>
      </c>
      <c r="S99" s="7"/>
      <c r="T99" s="7"/>
      <c r="U99" s="7"/>
      <c r="V99" s="7"/>
      <c r="W99" s="7"/>
      <c r="X99" s="7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10" t="s">
        <v>18</v>
      </c>
      <c r="J100" s="57" t="s">
        <v>159</v>
      </c>
      <c r="K100" s="57"/>
      <c r="L100" s="57"/>
      <c r="M100" s="10" t="s">
        <v>18</v>
      </c>
      <c r="N100" s="10" t="s">
        <v>18</v>
      </c>
      <c r="O100" s="57" t="s">
        <v>160</v>
      </c>
      <c r="P100" s="57"/>
      <c r="Q100" s="7" t="s">
        <v>18</v>
      </c>
      <c r="R100" s="7"/>
      <c r="S100" s="7"/>
      <c r="T100" s="7"/>
      <c r="U100" s="7"/>
      <c r="V100" s="7"/>
      <c r="W100" s="7"/>
      <c r="X100" s="7"/>
    </row>
    <row r="101" spans="1:24" s="1" customFormat="1" ht="7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163</v>
      </c>
      <c r="B102" s="7"/>
      <c r="C102" s="55" t="s">
        <v>161</v>
      </c>
      <c r="D102" s="55"/>
      <c r="E102" s="55"/>
      <c r="F102" s="55"/>
      <c r="G102" s="55"/>
      <c r="H102" s="55"/>
      <c r="I102" s="55" t="s">
        <v>18</v>
      </c>
      <c r="J102" s="55"/>
      <c r="K102" s="55"/>
      <c r="L102" s="55"/>
      <c r="M102" s="55"/>
      <c r="N102" s="55" t="s">
        <v>162</v>
      </c>
      <c r="O102" s="55"/>
      <c r="P102" s="55"/>
      <c r="Q102" s="55"/>
      <c r="R102" s="7" t="s">
        <v>18</v>
      </c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18</v>
      </c>
      <c r="B103" s="7"/>
      <c r="C103" s="10" t="s">
        <v>18</v>
      </c>
      <c r="D103" s="57" t="s">
        <v>164</v>
      </c>
      <c r="E103" s="57"/>
      <c r="F103" s="57"/>
      <c r="G103" s="57"/>
      <c r="H103" s="10" t="s">
        <v>18</v>
      </c>
      <c r="I103" s="10" t="s">
        <v>18</v>
      </c>
      <c r="J103" s="57" t="s">
        <v>159</v>
      </c>
      <c r="K103" s="57"/>
      <c r="L103" s="57"/>
      <c r="M103" s="10" t="s">
        <v>18</v>
      </c>
      <c r="N103" s="10" t="s">
        <v>18</v>
      </c>
      <c r="O103" s="57" t="s">
        <v>160</v>
      </c>
      <c r="P103" s="57"/>
      <c r="Q103" s="7" t="s">
        <v>18</v>
      </c>
      <c r="R103" s="7"/>
      <c r="S103" s="7"/>
      <c r="T103" s="7"/>
      <c r="U103" s="7"/>
      <c r="V103" s="7"/>
      <c r="W103" s="7"/>
      <c r="X103" s="7"/>
    </row>
    <row r="104" spans="1:24" s="1" customFormat="1" ht="15.7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58" t="s">
        <v>165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7" t="s">
        <v>18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4" t="s">
        <v>166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</sheetData>
  <sheetProtection/>
  <mergeCells count="539">
    <mergeCell ref="A105:J105"/>
    <mergeCell ref="K105:X105"/>
    <mergeCell ref="A106:X106"/>
    <mergeCell ref="A103:B103"/>
    <mergeCell ref="D103:G103"/>
    <mergeCell ref="J103:L103"/>
    <mergeCell ref="O103:P103"/>
    <mergeCell ref="Q103:X103"/>
    <mergeCell ref="A104:X104"/>
    <mergeCell ref="A101:X101"/>
    <mergeCell ref="A102:B102"/>
    <mergeCell ref="C102:H102"/>
    <mergeCell ref="I102:M102"/>
    <mergeCell ref="N102:Q102"/>
    <mergeCell ref="R102:X102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5:X95"/>
    <mergeCell ref="A96:H96"/>
    <mergeCell ref="I96:M96"/>
    <mergeCell ref="N96:Q96"/>
    <mergeCell ref="R96:X96"/>
    <mergeCell ref="A97:H97"/>
    <mergeCell ref="J97:L97"/>
    <mergeCell ref="O97:P97"/>
    <mergeCell ref="Q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2:X82"/>
    <mergeCell ref="A83:X83"/>
    <mergeCell ref="A84:K84"/>
    <mergeCell ref="L84:M84"/>
    <mergeCell ref="N84:O84"/>
    <mergeCell ref="P84:R84"/>
    <mergeCell ref="S84:V84"/>
    <mergeCell ref="W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2021-12-03T01:45:22Z</dcterms:created>
  <dcterms:modified xsi:type="dcterms:W3CDTF">2021-12-03T01:45:22Z</dcterms:modified>
  <cp:category/>
  <cp:version/>
  <cp:contentType/>
  <cp:contentStatus/>
</cp:coreProperties>
</file>